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fileSharing userName="FDR" algorithmName="SHA-512" hashValue="DSY+tJE3dqeMf0+9ySlPSd791tzAYq/N0zrJcbAmRxqIWGBs//cl1wSiAv+68aOg6JuUO7bR3s51hUcEQ9++xg==" saltValue="1IRLynqnZu3QA2gENC1vAw==" spinCount="100000"/>
  <workbookPr/>
  <mc:AlternateContent xmlns:mc="http://schemas.openxmlformats.org/markup-compatibility/2006">
    <mc:Choice Requires="x15">
      <x15ac:absPath xmlns:x15ac="http://schemas.microsoft.com/office/spreadsheetml/2010/11/ac" url="/Users/federicodirenzo/Desktop/"/>
    </mc:Choice>
  </mc:AlternateContent>
  <xr:revisionPtr revIDLastSave="0" documentId="13_ncr:10001_{97C5D7A8-9359-A346-8627-766F160588C9}" xr6:coauthVersionLast="47" xr6:coauthVersionMax="47" xr10:uidLastSave="{00000000-0000-0000-0000-000000000000}"/>
  <bookViews>
    <workbookView xWindow="4440" yWindow="760" windowWidth="25800" windowHeight="17480" xr2:uid="{D6CF2091-6B37-4FEF-9928-98969AFDE05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17" i="1"/>
  <c r="G5" i="1"/>
  <c r="D4" i="1"/>
  <c r="E4" i="1"/>
  <c r="F4" i="1"/>
  <c r="G4" i="1"/>
  <c r="H4" i="1"/>
  <c r="D5" i="1"/>
  <c r="E5" i="1"/>
  <c r="F5" i="1"/>
  <c r="H5" i="1"/>
  <c r="D6" i="1"/>
  <c r="E6" i="1"/>
  <c r="F6" i="1"/>
  <c r="G6" i="1"/>
  <c r="H6" i="1"/>
  <c r="D7" i="1"/>
  <c r="E7" i="1"/>
  <c r="F7" i="1"/>
  <c r="G7" i="1"/>
  <c r="H7" i="1"/>
  <c r="C8" i="1"/>
  <c r="G8" i="1" s="1"/>
  <c r="D8" i="1"/>
  <c r="E8" i="1"/>
  <c r="F8" i="1"/>
  <c r="D9" i="1"/>
  <c r="E9" i="1"/>
  <c r="F9" i="1"/>
  <c r="G9" i="1"/>
  <c r="H9" i="1"/>
  <c r="C12" i="1"/>
  <c r="D19" i="1"/>
  <c r="E19" i="1"/>
  <c r="C22" i="1"/>
  <c r="K27" i="1"/>
  <c r="L27" i="1" s="1"/>
  <c r="D15" i="1"/>
  <c r="E15" i="1"/>
  <c r="D16" i="1"/>
  <c r="D17" i="1"/>
  <c r="D18" i="1"/>
  <c r="J30" i="1"/>
  <c r="I30" i="1"/>
  <c r="C30" i="1"/>
  <c r="B30" i="1"/>
  <c r="D28" i="1"/>
  <c r="D27" i="1"/>
  <c r="E16" i="1"/>
  <c r="E17" i="1"/>
  <c r="E18" i="1"/>
  <c r="G12" i="1" l="1"/>
  <c r="F12" i="1"/>
  <c r="E12" i="1"/>
  <c r="E22" i="1"/>
  <c r="D12" i="1"/>
  <c r="D22" i="1"/>
  <c r="H8" i="1"/>
  <c r="H12" i="1" s="1"/>
  <c r="K30" i="1"/>
  <c r="L30" i="1" s="1"/>
  <c r="D30" i="1"/>
  <c r="E30" i="1" s="1"/>
</calcChain>
</file>

<file path=xl/sharedStrings.xml><?xml version="1.0" encoding="utf-8"?>
<sst xmlns="http://schemas.openxmlformats.org/spreadsheetml/2006/main" count="44" uniqueCount="24">
  <si>
    <t>QUOTA CAPITARIA</t>
  </si>
  <si>
    <t>GOVERNO CLINICO</t>
  </si>
  <si>
    <t>TOTALE</t>
  </si>
  <si>
    <t>QUOTA ORARIA</t>
  </si>
  <si>
    <t xml:space="preserve"> </t>
  </si>
  <si>
    <t>PNRR</t>
  </si>
  <si>
    <t>VECCHIO</t>
  </si>
  <si>
    <t>NUOVO</t>
  </si>
  <si>
    <t>DIFFERENZA</t>
  </si>
  <si>
    <t>%</t>
  </si>
  <si>
    <t>ARRETRATI</t>
  </si>
  <si>
    <t>articolo 47, comma 2, lettera A, punto I</t>
  </si>
  <si>
    <t>articolo 47, comma 2, lettera B, punto I</t>
  </si>
  <si>
    <t>articolo 47, comma 3, lettera A</t>
  </si>
  <si>
    <t>Totale arretrati</t>
  </si>
  <si>
    <t>24h/sett</t>
  </si>
  <si>
    <t>38h/sett</t>
  </si>
  <si>
    <t>AUMENTI</t>
  </si>
  <si>
    <t>PAZIENTI</t>
  </si>
  <si>
    <t>CALCOLATORE ARRETRATI CICLO DI SCELTA</t>
  </si>
  <si>
    <t>CALCOLATORE ARRETRATI QUOTA ORARIA</t>
  </si>
  <si>
    <t>ORE SVOLTE</t>
  </si>
  <si>
    <t>⬅️</t>
  </si>
  <si>
    <t>ARRETRATI ED AUMENTI   ACN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</si>
</sst>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€&quot;\ #,##0.00"/>
    <numFmt numFmtId="165" formatCode="_-* #,##0.00\ [$€-410]_-;\-* #,##0.00\ [$€-410]_-;_-* &quot;-&quot;??\ [$€-410]_-;_-@_-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Cambria"/>
      <family val="1"/>
    </font>
    <font>
      <sz val="11"/>
      <color theme="1"/>
      <name val="Aptos Narrow"/>
      <family val="2"/>
      <scheme val="minor"/>
    </font>
    <font>
      <b/>
      <sz val="11"/>
      <color theme="1"/>
      <name val="Aptos Narrow"/>
      <scheme val="minor"/>
    </font>
    <font>
      <sz val="11"/>
      <color theme="1"/>
      <name val="Aptos Narrow"/>
      <scheme val="minor"/>
    </font>
    <font>
      <b/>
      <sz val="28"/>
      <color rgb="FF7E1810"/>
      <name val="Aptos Narrow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3" borderId="0" xfId="0" applyFill="1" applyProtection="1">
      <protection locked="0"/>
    </xf>
    <xf numFmtId="164" fontId="0" fillId="3" borderId="0" xfId="1" applyNumberFormat="1" applyFont="1" applyFill="1" applyProtection="1">
      <protection locked="0"/>
    </xf>
    <xf numFmtId="44" fontId="0" fillId="3" borderId="0" xfId="1" applyFont="1" applyFill="1" applyProtection="1">
      <protection locked="0"/>
    </xf>
    <xf numFmtId="0" fontId="0" fillId="0" borderId="5" xfId="0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165" fontId="0" fillId="3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165" fontId="0" fillId="3" borderId="7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65" fontId="0" fillId="5" borderId="0" xfId="0" applyNumberFormat="1" applyFill="1" applyProtection="1">
      <protection locked="0"/>
    </xf>
    <xf numFmtId="165" fontId="0" fillId="6" borderId="0" xfId="0" applyNumberFormat="1" applyFill="1" applyProtection="1">
      <protection locked="0"/>
    </xf>
    <xf numFmtId="165" fontId="0" fillId="9" borderId="0" xfId="0" applyNumberFormat="1" applyFill="1" applyProtection="1">
      <protection locked="0"/>
    </xf>
    <xf numFmtId="165" fontId="0" fillId="7" borderId="0" xfId="0" applyNumberFormat="1" applyFill="1" applyProtection="1">
      <protection locked="0"/>
    </xf>
    <xf numFmtId="165" fontId="0" fillId="8" borderId="0" xfId="0" applyNumberFormat="1" applyFill="1" applyProtection="1">
      <protection locked="0"/>
    </xf>
    <xf numFmtId="2" fontId="0" fillId="0" borderId="5" xfId="0" applyNumberFormat="1" applyBorder="1" applyProtection="1">
      <protection locked="0"/>
    </xf>
    <xf numFmtId="0" fontId="0" fillId="0" borderId="6" xfId="0" applyBorder="1" applyProtection="1">
      <protection locked="0"/>
    </xf>
    <xf numFmtId="165" fontId="0" fillId="5" borderId="7" xfId="0" applyNumberFormat="1" applyFill="1" applyBorder="1" applyProtection="1">
      <protection locked="0"/>
    </xf>
    <xf numFmtId="165" fontId="0" fillId="6" borderId="7" xfId="0" applyNumberFormat="1" applyFill="1" applyBorder="1" applyProtection="1">
      <protection locked="0"/>
    </xf>
    <xf numFmtId="165" fontId="0" fillId="9" borderId="7" xfId="0" applyNumberFormat="1" applyFill="1" applyBorder="1" applyProtection="1">
      <protection locked="0"/>
    </xf>
    <xf numFmtId="2" fontId="0" fillId="0" borderId="7" xfId="0" applyNumberFormat="1" applyBorder="1" applyProtection="1">
      <protection locked="0"/>
    </xf>
    <xf numFmtId="165" fontId="0" fillId="7" borderId="7" xfId="0" applyNumberFormat="1" applyFill="1" applyBorder="1" applyProtection="1">
      <protection locked="0"/>
    </xf>
    <xf numFmtId="165" fontId="0" fillId="8" borderId="7" xfId="0" applyNumberFormat="1" applyFill="1" applyBorder="1" applyProtection="1">
      <protection locked="0"/>
    </xf>
    <xf numFmtId="2" fontId="0" fillId="0" borderId="8" xfId="0" applyNumberFormat="1" applyBorder="1" applyProtection="1">
      <protection locked="0"/>
    </xf>
    <xf numFmtId="0" fontId="0" fillId="2" borderId="0" xfId="0" quotePrefix="1" applyFill="1" applyAlignment="1" applyProtection="1">
      <alignment horizontal="center"/>
      <protection locked="0"/>
    </xf>
    <xf numFmtId="0" fontId="0" fillId="4" borderId="0" xfId="0" quotePrefix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7E18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355600</xdr:colOff>
      <xdr:row>12</xdr:row>
      <xdr:rowOff>172720</xdr:rowOff>
    </xdr:from>
    <xdr:to>
      <xdr:col>8</xdr:col>
      <xdr:colOff>608494</xdr:colOff>
      <xdr:row>22</xdr:row>
      <xdr:rowOff>30480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0862212-064C-C373-738C-137B9D538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2692400"/>
          <a:ext cx="3168814" cy="179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A785-25F3-41BD-8F25-24B2E0D0F8E6}">
  <sheetPr>
    <pageSetUpPr fitToPage="1"/>
  </sheetPr>
  <dimension ref="A1:O34"/>
  <sheetViews>
    <sheetView tabSelected="1" zoomScale="125" workbookViewId="0">
      <selection activeCell="K15" sqref="K15"/>
    </sheetView>
  </sheetViews>
  <sheetFormatPr baseColWidth="10" defaultColWidth="8.83203125" defaultRowHeight="15" x14ac:dyDescent="0.2"/>
  <cols>
    <col min="1" max="1" width="32.1640625" customWidth="1"/>
    <col min="2" max="2" width="12.33203125" customWidth="1"/>
    <col min="3" max="3" width="9.5" bestFit="1" customWidth="1"/>
    <col min="4" max="4" width="10.6640625" customWidth="1"/>
    <col min="5" max="5" width="12.33203125" customWidth="1"/>
    <col min="6" max="6" width="13.33203125" customWidth="1"/>
    <col min="7" max="7" width="12.83203125" customWidth="1"/>
    <col min="8" max="8" width="12.1640625" customWidth="1"/>
    <col min="9" max="9" width="11.5" customWidth="1"/>
    <col min="10" max="10" width="11" style="1" customWidth="1"/>
    <col min="11" max="11" width="18.6640625" bestFit="1" customWidth="1"/>
    <col min="14" max="14" width="10.5" bestFit="1" customWidth="1"/>
  </cols>
  <sheetData>
    <row r="1" spans="1:12" x14ac:dyDescent="0.2">
      <c r="A1" s="46" t="s">
        <v>10</v>
      </c>
      <c r="B1" s="47"/>
      <c r="C1" s="47"/>
      <c r="D1" s="47"/>
      <c r="E1" s="47"/>
      <c r="F1" s="47"/>
      <c r="G1" s="47"/>
      <c r="H1" s="47"/>
    </row>
    <row r="2" spans="1:12" ht="15" customHeight="1" x14ac:dyDescent="0.2">
      <c r="A2" s="2" t="s">
        <v>0</v>
      </c>
      <c r="B2" s="2" t="s">
        <v>4</v>
      </c>
      <c r="C2" s="2"/>
      <c r="D2" s="2">
        <v>500</v>
      </c>
      <c r="E2" s="2">
        <v>800</v>
      </c>
      <c r="F2" s="2">
        <v>1000</v>
      </c>
      <c r="G2" s="2">
        <v>1300</v>
      </c>
      <c r="H2" s="2">
        <v>1500</v>
      </c>
      <c r="I2" s="51" t="s">
        <v>23</v>
      </c>
      <c r="J2" s="51"/>
      <c r="K2" s="51"/>
      <c r="L2" s="51"/>
    </row>
    <row r="3" spans="1:12" ht="15" customHeight="1" x14ac:dyDescent="0.2">
      <c r="A3" s="3"/>
      <c r="B3" s="3"/>
      <c r="C3" s="3"/>
      <c r="D3" s="3" t="s">
        <v>4</v>
      </c>
      <c r="E3" s="3"/>
      <c r="F3" s="3"/>
      <c r="G3" s="3"/>
      <c r="H3" s="3"/>
      <c r="I3" s="51"/>
      <c r="J3" s="51"/>
      <c r="K3" s="51"/>
      <c r="L3" s="51"/>
    </row>
    <row r="4" spans="1:12" ht="15" customHeight="1" x14ac:dyDescent="0.2">
      <c r="A4" s="3" t="s">
        <v>10</v>
      </c>
      <c r="B4" s="3">
        <v>2019</v>
      </c>
      <c r="C4" s="4">
        <v>0.91</v>
      </c>
      <c r="D4" s="4">
        <f>D2*C4</f>
        <v>455</v>
      </c>
      <c r="E4" s="4">
        <f>E2*C4</f>
        <v>728</v>
      </c>
      <c r="F4" s="4">
        <f>F2*C4</f>
        <v>910</v>
      </c>
      <c r="G4" s="4">
        <f>G2*C4</f>
        <v>1183</v>
      </c>
      <c r="H4" s="4">
        <f>H2*C4</f>
        <v>1365</v>
      </c>
      <c r="I4" s="51"/>
      <c r="J4" s="51"/>
      <c r="K4" s="51"/>
      <c r="L4" s="51"/>
    </row>
    <row r="5" spans="1:12" ht="15" customHeight="1" x14ac:dyDescent="0.2">
      <c r="A5" s="3"/>
      <c r="B5" s="3">
        <v>2020</v>
      </c>
      <c r="C5" s="4">
        <v>1.43</v>
      </c>
      <c r="D5" s="4">
        <f>D2*C5</f>
        <v>715</v>
      </c>
      <c r="E5" s="4">
        <f>E2*C5</f>
        <v>1144</v>
      </c>
      <c r="F5" s="4">
        <f>F2*C5</f>
        <v>1430</v>
      </c>
      <c r="G5" s="4">
        <f>G2*C5</f>
        <v>1859</v>
      </c>
      <c r="H5" s="4">
        <f>H2*C5</f>
        <v>2145</v>
      </c>
      <c r="I5" s="51"/>
      <c r="J5" s="51"/>
      <c r="K5" s="51"/>
      <c r="L5" s="51"/>
    </row>
    <row r="6" spans="1:12" ht="15" customHeight="1" x14ac:dyDescent="0.2">
      <c r="A6" s="5" t="s">
        <v>11</v>
      </c>
      <c r="B6" s="6">
        <v>2021</v>
      </c>
      <c r="C6" s="4">
        <v>0.82</v>
      </c>
      <c r="D6" s="4">
        <f>D2*C6</f>
        <v>410</v>
      </c>
      <c r="E6" s="4">
        <f>E2*C6</f>
        <v>656</v>
      </c>
      <c r="F6" s="4">
        <f>F2*C6</f>
        <v>820</v>
      </c>
      <c r="G6" s="4">
        <f>G2*C6</f>
        <v>1066</v>
      </c>
      <c r="H6" s="4">
        <f>H2*C6</f>
        <v>1230</v>
      </c>
      <c r="I6" s="51"/>
      <c r="J6" s="51"/>
      <c r="K6" s="51"/>
      <c r="L6" s="51"/>
    </row>
    <row r="7" spans="1:12" ht="15" customHeight="1" x14ac:dyDescent="0.2">
      <c r="A7" s="5" t="s">
        <v>12</v>
      </c>
      <c r="B7" s="3">
        <v>2021</v>
      </c>
      <c r="C7" s="4">
        <v>1.9</v>
      </c>
      <c r="D7" s="4">
        <f>D2*C7</f>
        <v>950</v>
      </c>
      <c r="E7" s="4">
        <f>E2*C7</f>
        <v>1520</v>
      </c>
      <c r="F7" s="4">
        <f>F2*C7</f>
        <v>1900</v>
      </c>
      <c r="G7" s="4">
        <f>G2*C7</f>
        <v>2470</v>
      </c>
      <c r="H7" s="4">
        <f>H2*C7</f>
        <v>2850</v>
      </c>
      <c r="I7" s="51"/>
      <c r="J7" s="51"/>
      <c r="K7" s="51"/>
      <c r="L7" s="51"/>
    </row>
    <row r="8" spans="1:12" ht="15" customHeight="1" x14ac:dyDescent="0.2">
      <c r="A8" s="3"/>
      <c r="B8" s="3">
        <v>2022</v>
      </c>
      <c r="C8" s="4">
        <f>C6+C7</f>
        <v>2.7199999999999998</v>
      </c>
      <c r="D8" s="4">
        <f>D2*C8</f>
        <v>1359.9999999999998</v>
      </c>
      <c r="E8" s="4">
        <f>E2*C8</f>
        <v>2176</v>
      </c>
      <c r="F8" s="4">
        <f>F2*C8</f>
        <v>2719.9999999999995</v>
      </c>
      <c r="G8" s="4">
        <f>G2*C8</f>
        <v>3535.9999999999995</v>
      </c>
      <c r="H8" s="4">
        <f>H2*C8</f>
        <v>4079.9999999999995</v>
      </c>
      <c r="I8" s="51"/>
      <c r="J8" s="51"/>
      <c r="K8" s="51"/>
      <c r="L8" s="51"/>
    </row>
    <row r="9" spans="1:12" ht="15" customHeight="1" x14ac:dyDescent="0.2">
      <c r="A9" s="3"/>
      <c r="B9" s="3">
        <v>2023</v>
      </c>
      <c r="C9" s="4">
        <v>2.72</v>
      </c>
      <c r="D9" s="4">
        <f>D2*C9</f>
        <v>1360</v>
      </c>
      <c r="E9" s="4">
        <f>E2*C9</f>
        <v>2176</v>
      </c>
      <c r="F9" s="4">
        <f>F2*C9</f>
        <v>2720</v>
      </c>
      <c r="G9" s="4">
        <f>G2*C9</f>
        <v>3536.0000000000005</v>
      </c>
      <c r="H9" s="4">
        <f>H2*C9</f>
        <v>4080.0000000000005</v>
      </c>
      <c r="I9" s="51"/>
      <c r="J9" s="51"/>
      <c r="K9" s="51"/>
      <c r="L9" s="51"/>
    </row>
    <row r="10" spans="1:12" ht="15" customHeight="1" x14ac:dyDescent="0.2">
      <c r="A10" s="3"/>
      <c r="B10" s="3"/>
      <c r="C10" s="4"/>
      <c r="D10" s="3"/>
      <c r="E10" s="3"/>
      <c r="F10" s="3"/>
      <c r="G10" s="3"/>
      <c r="H10" s="3"/>
      <c r="I10" s="51"/>
      <c r="J10" s="51"/>
      <c r="K10" s="51"/>
      <c r="L10" s="51"/>
    </row>
    <row r="11" spans="1:12" ht="15" customHeight="1" x14ac:dyDescent="0.2">
      <c r="A11" s="3" t="s">
        <v>4</v>
      </c>
      <c r="B11" s="3"/>
      <c r="C11" s="4"/>
      <c r="D11" s="3"/>
      <c r="E11" s="3"/>
      <c r="F11" s="3"/>
      <c r="G11" s="3"/>
      <c r="H11" s="3"/>
      <c r="I11" s="51"/>
      <c r="J11" s="51"/>
      <c r="K11" s="51"/>
      <c r="L11" s="51"/>
    </row>
    <row r="12" spans="1:12" ht="16" customHeight="1" thickBot="1" x14ac:dyDescent="0.25">
      <c r="A12" s="7" t="s">
        <v>14</v>
      </c>
      <c r="B12" s="7"/>
      <c r="C12" s="8">
        <f>SUM(C4:C11)</f>
        <v>10.5</v>
      </c>
      <c r="D12" s="8">
        <f>SUM(D4:D11)</f>
        <v>5250</v>
      </c>
      <c r="E12" s="9">
        <f t="shared" ref="E12:H12" si="0">SUM(E4:E11)</f>
        <v>8400</v>
      </c>
      <c r="F12" s="9">
        <f t="shared" si="0"/>
        <v>10500</v>
      </c>
      <c r="G12" s="9">
        <f t="shared" si="0"/>
        <v>13650</v>
      </c>
      <c r="H12" s="9">
        <f t="shared" si="0"/>
        <v>15750</v>
      </c>
      <c r="I12" s="51"/>
      <c r="J12" s="51"/>
      <c r="K12" s="51"/>
      <c r="L12" s="51"/>
    </row>
    <row r="13" spans="1:12" x14ac:dyDescent="0.2">
      <c r="A13" s="3"/>
      <c r="B13" s="3"/>
      <c r="C13" s="3"/>
      <c r="D13" s="3"/>
      <c r="E13" s="3"/>
      <c r="F13" s="52"/>
      <c r="G13" s="52"/>
      <c r="H13" s="52"/>
      <c r="I13" s="53"/>
      <c r="J13" s="48" t="s">
        <v>19</v>
      </c>
      <c r="K13" s="49"/>
      <c r="L13" s="50"/>
    </row>
    <row r="14" spans="1:12" x14ac:dyDescent="0.2">
      <c r="A14" s="11" t="s">
        <v>3</v>
      </c>
      <c r="B14" s="11"/>
      <c r="C14" s="11"/>
      <c r="D14" s="12" t="s">
        <v>15</v>
      </c>
      <c r="E14" s="12" t="s">
        <v>16</v>
      </c>
      <c r="F14" s="52"/>
      <c r="G14" s="52"/>
      <c r="H14" s="52"/>
      <c r="I14" s="53"/>
      <c r="J14" s="13"/>
      <c r="K14" s="3"/>
      <c r="L14" s="10"/>
    </row>
    <row r="15" spans="1:12" x14ac:dyDescent="0.2">
      <c r="A15" s="3"/>
      <c r="B15" s="3">
        <v>2019</v>
      </c>
      <c r="C15" s="4">
        <v>0.28999999999999998</v>
      </c>
      <c r="D15" s="4">
        <f>C15*1152</f>
        <v>334.08</v>
      </c>
      <c r="E15" s="14">
        <f>PRODUCT(C15,1824)</f>
        <v>528.95999999999992</v>
      </c>
      <c r="F15" s="52"/>
      <c r="G15" s="52"/>
      <c r="H15" s="52"/>
      <c r="I15" s="53"/>
      <c r="J15" s="13" t="s">
        <v>18</v>
      </c>
      <c r="K15" s="44"/>
      <c r="L15" s="10" t="s">
        <v>22</v>
      </c>
    </row>
    <row r="16" spans="1:12" x14ac:dyDescent="0.2">
      <c r="A16" s="3"/>
      <c r="B16" s="3">
        <v>2020</v>
      </c>
      <c r="C16" s="4">
        <v>0.46</v>
      </c>
      <c r="D16" s="4">
        <f t="shared" ref="D16:D19" si="1">C16*1152</f>
        <v>529.92000000000007</v>
      </c>
      <c r="E16" s="14">
        <f>PRODUCT(C16,1824)</f>
        <v>839.04000000000008</v>
      </c>
      <c r="F16" s="52"/>
      <c r="G16" s="52"/>
      <c r="H16" s="52"/>
      <c r="I16" s="53"/>
      <c r="J16" s="13"/>
      <c r="K16" s="3"/>
      <c r="L16" s="10"/>
    </row>
    <row r="17" spans="1:15" x14ac:dyDescent="0.2">
      <c r="A17" s="5" t="s">
        <v>13</v>
      </c>
      <c r="B17" s="3">
        <v>2021</v>
      </c>
      <c r="C17" s="4">
        <v>0.86</v>
      </c>
      <c r="D17" s="4">
        <f t="shared" si="1"/>
        <v>990.72</v>
      </c>
      <c r="E17" s="14">
        <f>PRODUCT(C17,1824)</f>
        <v>1568.6399999999999</v>
      </c>
      <c r="F17" s="52"/>
      <c r="G17" s="52"/>
      <c r="H17" s="52"/>
      <c r="I17" s="53"/>
      <c r="J17" s="13" t="s">
        <v>2</v>
      </c>
      <c r="K17" s="15">
        <f>PRODUCT(K15,C12)</f>
        <v>10.5</v>
      </c>
      <c r="L17" s="10"/>
    </row>
    <row r="18" spans="1:15" ht="16" thickBot="1" x14ac:dyDescent="0.25">
      <c r="A18" s="3"/>
      <c r="B18" s="3">
        <v>2022</v>
      </c>
      <c r="C18" s="4">
        <v>0.86</v>
      </c>
      <c r="D18" s="4">
        <f t="shared" si="1"/>
        <v>990.72</v>
      </c>
      <c r="E18" s="14">
        <f>PRODUCT(C18,1824)</f>
        <v>1568.6399999999999</v>
      </c>
      <c r="F18" s="52"/>
      <c r="G18" s="52"/>
      <c r="H18" s="52"/>
      <c r="I18" s="53"/>
      <c r="J18" s="13"/>
      <c r="K18" s="3"/>
      <c r="L18" s="10"/>
    </row>
    <row r="19" spans="1:15" x14ac:dyDescent="0.2">
      <c r="A19" s="3"/>
      <c r="B19" s="3">
        <v>2023</v>
      </c>
      <c r="C19" s="4">
        <v>0.86</v>
      </c>
      <c r="D19" s="4">
        <f t="shared" si="1"/>
        <v>990.72</v>
      </c>
      <c r="E19" s="14">
        <f>PRODUCT(C19,1824)</f>
        <v>1568.6399999999999</v>
      </c>
      <c r="F19" s="52"/>
      <c r="G19" s="52"/>
      <c r="H19" s="52"/>
      <c r="I19" s="53"/>
      <c r="J19" s="48" t="s">
        <v>20</v>
      </c>
      <c r="K19" s="49"/>
      <c r="L19" s="50"/>
    </row>
    <row r="20" spans="1:15" x14ac:dyDescent="0.2">
      <c r="A20" s="3"/>
      <c r="B20" s="3"/>
      <c r="C20" s="4"/>
      <c r="D20" s="3"/>
      <c r="E20" s="3"/>
      <c r="F20" s="52"/>
      <c r="G20" s="52"/>
      <c r="H20" s="52"/>
      <c r="I20" s="53"/>
      <c r="J20" s="13"/>
      <c r="K20" s="3"/>
      <c r="L20" s="10"/>
    </row>
    <row r="21" spans="1:15" x14ac:dyDescent="0.2">
      <c r="A21" s="3"/>
      <c r="B21" s="3"/>
      <c r="C21" s="4"/>
      <c r="D21" s="3"/>
      <c r="E21" s="3"/>
      <c r="F21" s="52"/>
      <c r="G21" s="52"/>
      <c r="H21" s="52"/>
      <c r="I21" s="53"/>
      <c r="J21" s="13" t="s">
        <v>21</v>
      </c>
      <c r="K21" s="45"/>
      <c r="L21" s="10" t="s">
        <v>22</v>
      </c>
    </row>
    <row r="22" spans="1:15" x14ac:dyDescent="0.2">
      <c r="A22" s="7" t="s">
        <v>14</v>
      </c>
      <c r="B22" s="7"/>
      <c r="C22" s="15">
        <f>SUM(C15:C19)</f>
        <v>3.3299999999999996</v>
      </c>
      <c r="D22" s="15">
        <f>SUM(D15:D19)</f>
        <v>3836.16</v>
      </c>
      <c r="E22" s="15">
        <f>SUM(E15:E19)</f>
        <v>6073.92</v>
      </c>
      <c r="F22" s="52"/>
      <c r="G22" s="52"/>
      <c r="H22" s="52"/>
      <c r="I22" s="53"/>
      <c r="J22" s="13"/>
      <c r="K22" s="16"/>
      <c r="L22" s="10"/>
    </row>
    <row r="23" spans="1:15" ht="16" thickBot="1" x14ac:dyDescent="0.25">
      <c r="A23" s="3"/>
      <c r="B23" s="3"/>
      <c r="C23" s="3"/>
      <c r="D23" s="3"/>
      <c r="E23" s="3"/>
      <c r="F23" s="54"/>
      <c r="G23" s="54"/>
      <c r="H23" s="54"/>
      <c r="I23" s="55"/>
      <c r="J23" s="19" t="s">
        <v>2</v>
      </c>
      <c r="K23" s="20">
        <f>PRODUCT(K21,C22/5)</f>
        <v>0.66599999999999993</v>
      </c>
      <c r="L23" s="18"/>
    </row>
    <row r="24" spans="1:15" x14ac:dyDescent="0.2">
      <c r="A24" s="48" t="s">
        <v>17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0"/>
      <c r="M24" s="1"/>
    </row>
    <row r="25" spans="1:15" x14ac:dyDescent="0.2">
      <c r="A25" s="21"/>
      <c r="B25" s="3"/>
      <c r="C25" s="3"/>
      <c r="D25" s="3"/>
      <c r="E25" s="3"/>
      <c r="F25" s="3"/>
      <c r="G25" s="3"/>
      <c r="H25" s="3"/>
      <c r="I25" s="3"/>
      <c r="J25" s="3"/>
      <c r="K25" s="22"/>
      <c r="L25" s="10"/>
      <c r="N25" s="1"/>
    </row>
    <row r="26" spans="1:15" x14ac:dyDescent="0.2">
      <c r="A26" s="21"/>
      <c r="B26" s="23" t="s">
        <v>6</v>
      </c>
      <c r="C26" s="24" t="s">
        <v>7</v>
      </c>
      <c r="D26" s="25" t="s">
        <v>8</v>
      </c>
      <c r="E26" s="16" t="s">
        <v>9</v>
      </c>
      <c r="F26" s="16"/>
      <c r="G26" s="3"/>
      <c r="H26" s="3"/>
      <c r="I26" s="26" t="s">
        <v>6</v>
      </c>
      <c r="J26" s="27" t="s">
        <v>7</v>
      </c>
      <c r="K26" s="25" t="s">
        <v>8</v>
      </c>
      <c r="L26" s="28" t="s">
        <v>9</v>
      </c>
      <c r="N26" s="1"/>
    </row>
    <row r="27" spans="1:15" x14ac:dyDescent="0.2">
      <c r="A27" s="29" t="s">
        <v>0</v>
      </c>
      <c r="B27" s="30">
        <v>41.32</v>
      </c>
      <c r="C27" s="31">
        <v>42.14</v>
      </c>
      <c r="D27" s="32">
        <f>C27-B27</f>
        <v>0.82000000000000028</v>
      </c>
      <c r="E27" s="3"/>
      <c r="F27" s="3"/>
      <c r="G27" s="3"/>
      <c r="H27" s="11" t="s">
        <v>3</v>
      </c>
      <c r="I27" s="33">
        <v>23.39</v>
      </c>
      <c r="J27" s="34">
        <v>24.25</v>
      </c>
      <c r="K27" s="32">
        <f>J27-I27</f>
        <v>0.85999999999999943</v>
      </c>
      <c r="L27" s="35">
        <f>(K27*100)/I27</f>
        <v>3.6767849508336869</v>
      </c>
      <c r="N27" s="1"/>
      <c r="O27" s="1"/>
    </row>
    <row r="28" spans="1:15" x14ac:dyDescent="0.2">
      <c r="A28" s="21" t="s">
        <v>1</v>
      </c>
      <c r="B28" s="30">
        <v>4.74</v>
      </c>
      <c r="C28" s="31">
        <v>6.64</v>
      </c>
      <c r="D28" s="32">
        <f>C28-B28</f>
        <v>1.8999999999999995</v>
      </c>
      <c r="E28" s="3"/>
      <c r="F28" s="3"/>
      <c r="G28" s="3"/>
      <c r="H28" s="3" t="s">
        <v>5</v>
      </c>
      <c r="I28" s="33"/>
      <c r="J28" s="34">
        <v>13.62</v>
      </c>
      <c r="K28" s="32" t="s">
        <v>4</v>
      </c>
      <c r="L28" s="35" t="s">
        <v>4</v>
      </c>
    </row>
    <row r="29" spans="1:15" x14ac:dyDescent="0.2">
      <c r="A29" s="21"/>
      <c r="B29" s="30"/>
      <c r="C29" s="31"/>
      <c r="D29" s="32"/>
      <c r="E29" s="3"/>
      <c r="F29" s="3"/>
      <c r="G29" s="3"/>
      <c r="H29" s="3"/>
      <c r="I29" s="33"/>
      <c r="J29" s="34"/>
      <c r="K29" s="32"/>
      <c r="L29" s="35"/>
    </row>
    <row r="30" spans="1:15" ht="16" thickBot="1" x14ac:dyDescent="0.25">
      <c r="A30" s="36" t="s">
        <v>2</v>
      </c>
      <c r="B30" s="37">
        <f>SUM(B27:B29)</f>
        <v>46.06</v>
      </c>
      <c r="C30" s="38">
        <f>SUM(C27:C29)</f>
        <v>48.78</v>
      </c>
      <c r="D30" s="39">
        <f>SUM(D27:D29)</f>
        <v>2.7199999999999998</v>
      </c>
      <c r="E30" s="40">
        <f>(D30*100)/B30</f>
        <v>5.9053408597481543</v>
      </c>
      <c r="F30" s="40"/>
      <c r="G30" s="17"/>
      <c r="H30" s="17" t="s">
        <v>2</v>
      </c>
      <c r="I30" s="41">
        <f>SUM(I27:I28)</f>
        <v>23.39</v>
      </c>
      <c r="J30" s="42">
        <f>SUM(J27:J28)</f>
        <v>37.869999999999997</v>
      </c>
      <c r="K30" s="39">
        <f>J30-I30</f>
        <v>14.479999999999997</v>
      </c>
      <c r="L30" s="43">
        <f>(K30*100)/I30</f>
        <v>61.906797776827695</v>
      </c>
    </row>
    <row r="31" spans="1:15" x14ac:dyDescent="0.2">
      <c r="E31" t="s">
        <v>4</v>
      </c>
    </row>
    <row r="32" spans="1:15" x14ac:dyDescent="0.2">
      <c r="E32" t="s">
        <v>4</v>
      </c>
    </row>
    <row r="33" spans="5:5" x14ac:dyDescent="0.2">
      <c r="E33" t="s">
        <v>4</v>
      </c>
    </row>
    <row r="34" spans="5:5" x14ac:dyDescent="0.2">
      <c r="E34" t="s">
        <v>4</v>
      </c>
    </row>
  </sheetData>
  <sheetProtection algorithmName="SHA-512" hashValue="P71mO2jaa+vspsd8t+3buvT1I9eqZXFW6hN9LIutkFB+zHpZTdvqL7IGNq2K7W5ibdp/4dgD10tF43KEspGpUw==" saltValue="DGRu+SvrZpELlGMDG1+5JA==" spinCount="100000" sheet="1" formatCells="0"/>
  <mergeCells count="6">
    <mergeCell ref="A1:H1"/>
    <mergeCell ref="J13:L13"/>
    <mergeCell ref="A24:L24"/>
    <mergeCell ref="J19:L19"/>
    <mergeCell ref="I2:L12"/>
    <mergeCell ref="F13:I23"/>
  </mergeCells>
  <pageMargins left="0.7" right="0.7" top="0.75" bottom="0.75" header="0.3" footer="0.3"/>
  <pageSetup paperSize="9" scale="74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testa</dc:creator>
  <cp:lastModifiedBy>FEDERICO DI RENZO</cp:lastModifiedBy>
  <cp:lastPrinted>2024-02-10T16:19:09Z</cp:lastPrinted>
  <dcterms:created xsi:type="dcterms:W3CDTF">2024-02-09T15:25:51Z</dcterms:created>
  <dcterms:modified xsi:type="dcterms:W3CDTF">2024-02-10T17:07:37Z</dcterms:modified>
</cp:coreProperties>
</file>